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cityofbellevue-my.sharepoint.com/personal/mstamm_bellevuewa_gov/Documents/~Social Media/A&amp;E6/"/>
    </mc:Choice>
  </mc:AlternateContent>
  <xr:revisionPtr revIDLastSave="344" documentId="8_{D5417587-08A6-4BA6-95A6-6F903CA94487}" xr6:coauthVersionLast="47" xr6:coauthVersionMax="47" xr10:uidLastSave="{61F1F4E1-F55D-422C-AA64-1F3DBA40E2C7}"/>
  <bookViews>
    <workbookView xWindow="-108" yWindow="-108" windowWidth="23256" windowHeight="12576"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8" i="1" l="1"/>
  <c r="G31" i="1"/>
  <c r="C31" i="1"/>
  <c r="C30" i="1"/>
  <c r="C29" i="1"/>
  <c r="C28" i="1"/>
  <c r="I27" i="1"/>
  <c r="I28" i="1" s="1"/>
  <c r="G27" i="1"/>
  <c r="C27" i="1"/>
  <c r="I8" i="1"/>
  <c r="I9" i="1" s="1"/>
  <c r="G8" i="1"/>
  <c r="G9" i="1" s="1"/>
  <c r="C8" i="1"/>
  <c r="C12" i="1"/>
  <c r="G12" i="1" l="1"/>
  <c r="G14" i="1" s="1"/>
  <c r="G35" i="1"/>
  <c r="C11" i="1"/>
  <c r="C10" i="1"/>
  <c r="C9" i="1"/>
  <c r="G15" i="1" l="1"/>
  <c r="G16" i="1"/>
  <c r="G13" i="1"/>
  <c r="G17" i="1"/>
  <c r="G32" i="1"/>
  <c r="G33" i="1"/>
  <c r="G36" i="1"/>
  <c r="G34" i="1"/>
</calcChain>
</file>

<file path=xl/sharedStrings.xml><?xml version="1.0" encoding="utf-8"?>
<sst xmlns="http://schemas.openxmlformats.org/spreadsheetml/2006/main" count="58" uniqueCount="24">
  <si>
    <t xml:space="preserve">Resident Household Income </t>
  </si>
  <si>
    <t xml:space="preserve">Local Government Revenue </t>
  </si>
  <si>
    <t>State Government Revenue</t>
  </si>
  <si>
    <t xml:space="preserve">Percent of Attendees </t>
  </si>
  <si>
    <t>Average Per Person Event-Related Expenditures</t>
  </si>
  <si>
    <t>Total Audience Spending</t>
  </si>
  <si>
    <t>Employment (Jobs)</t>
  </si>
  <si>
    <t>Federal Tax Revenue</t>
  </si>
  <si>
    <t>To make it easier to compare the economic impacts of different organizations located in the City of Bellevue (or to calculate updated impact estimates in the five years ahead), the project researchers calculated the economic impact per $100,000 of direct spending by nonprofit arts and culture organizations and their audiences.</t>
  </si>
  <si>
    <t>The Arts &amp; Economic Prosperity 6 Calculator for Bellevue, WA</t>
  </si>
  <si>
    <t>City of Bellevue per $100,00</t>
  </si>
  <si>
    <t>Ratios of Economic Impact Per $100,000 of Direct Spending by Nonprofit Arts and Culture Organizations in the City of Bellevue During Fiscal Year 2022</t>
  </si>
  <si>
    <t xml:space="preserve">To use this form fill in the two highlighted cells with your information. </t>
  </si>
  <si>
    <t>Your total expenditures</t>
  </si>
  <si>
    <t>Ratios of Economic Impact Per $100,000 of Direct Spending by Nonprofit Arts and Culture Audiences in the City of Bellevue During Fiscal Year 2022</t>
  </si>
  <si>
    <t>Local Attendees</t>
  </si>
  <si>
    <t>Nonlocal Attendees</t>
  </si>
  <si>
    <t>Your total attendees</t>
  </si>
  <si>
    <t>The Arts &amp; Economic Prosperity 6 Calculator for The Eastside* (King County, WA)</t>
  </si>
  <si>
    <t>To make it easier to compare the economic impacts of different organizations located in the Eastside Area of King County (or to calculate updated impact estimates in the five years ahead), the project researchers calculated the economic impact per $100,000 of direct spending by nonprofit arts and culture organizations and their audiences.</t>
  </si>
  <si>
    <t>Ratios of Economic Impact Per $100,000 of Direct Spending by Nonprofit Arts and Culture Organizations in the Eastside Area of King County During Fiscal Year 2022</t>
  </si>
  <si>
    <t>*Eastside Area of King County, WA is defined as the suburbs of Seattle, Washington, located on the east side of Lake Washington, including the cities of Bellevue, Kirkland, Redmond, Renton, Sammamish, Issaquah, Newcastle, and Mercer Island.</t>
  </si>
  <si>
    <t>Your calculation results</t>
  </si>
  <si>
    <t>Data is from pages 28-30 of each respective report for the City/region. Thank you to the City of Boulder for the inspiration to provide an Excel table that is fully customizable for organizations and individuals to dowload and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</si>
</sst>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Open Sans"/>
      <family val="2"/>
    </font>
    <font>
      <b/>
      <sz val="11"/>
      <color theme="1"/>
      <name val="Open Sans"/>
      <family val="2"/>
    </font>
    <font>
      <sz val="11"/>
      <name val="Open Sans"/>
      <family val="2"/>
    </font>
    <font>
      <b/>
      <sz val="12"/>
      <color theme="1"/>
      <name val="Open Sans"/>
      <family val="2"/>
    </font>
    <font>
      <b/>
      <i/>
      <sz val="11"/>
      <color theme="1"/>
      <name val="Open Sans"/>
      <family val="2"/>
    </font>
    <font>
      <sz val="10"/>
      <color theme="1"/>
      <name val="Open Sans"/>
      <family val="2"/>
    </font>
    <font>
      <i/>
      <sz val="11"/>
      <color theme="1"/>
      <name val="Open Sans"/>
      <family val="2"/>
    </font>
  </fonts>
  <fills count="5">
    <fill>
      <patternFill patternType="none"/>
    </fill>
    <fill>
      <patternFill patternType="gray125"/>
    </fill>
    <fill>
      <patternFill patternType="solid">
        <fgColor theme="0"/>
        <bgColor indexed="64"/>
      </patternFill>
    </fill>
    <fill>
      <patternFill patternType="solid">
        <fgColor rgb="FFFFC107"/>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9">
    <xf numFmtId="0" fontId="0" fillId="0" borderId="0" xfId="0"/>
    <xf numFmtId="0" fontId="0" fillId="0" borderId="0" xfId="0" applyAlignment="1">
      <alignment wrapText="1"/>
    </xf>
    <xf numFmtId="0" fontId="2" fillId="0" borderId="0" xfId="0" applyFont="1" applyAlignment="1">
      <alignment wrapText="1"/>
    </xf>
    <xf numFmtId="0" fontId="2" fillId="0" borderId="0" xfId="0" applyFont="1"/>
    <xf numFmtId="0" fontId="0" fillId="0" borderId="0" xfId="0" applyAlignment="1">
      <alignment vertical="top" wrapText="1"/>
    </xf>
    <xf numFmtId="0" fontId="3" fillId="0" borderId="0" xfId="0" applyFont="1" applyAlignment="1">
      <alignment wrapText="1"/>
    </xf>
    <xf numFmtId="0" fontId="4" fillId="0" borderId="0" xfId="0" applyFont="1" applyAlignment="1">
      <alignment wrapText="1"/>
    </xf>
    <xf numFmtId="0" fontId="4" fillId="0" borderId="0" xfId="0" applyFont="1"/>
    <xf numFmtId="164" fontId="3" fillId="0" borderId="0" xfId="1" applyNumberFormat="1" applyFont="1" applyBorder="1" applyAlignment="1">
      <alignment wrapText="1"/>
    </xf>
    <xf numFmtId="0" fontId="3" fillId="0" borderId="1" xfId="0" applyFont="1" applyBorder="1" applyAlignment="1">
      <alignment wrapText="1"/>
    </xf>
    <xf numFmtId="164" fontId="3" fillId="3" borderId="1" xfId="1" applyNumberFormat="1" applyFont="1" applyFill="1" applyBorder="1" applyAlignment="1">
      <alignment wrapText="1"/>
    </xf>
    <xf numFmtId="164" fontId="3" fillId="0" borderId="1" xfId="1" applyNumberFormat="1" applyFont="1" applyBorder="1" applyAlignment="1">
      <alignment wrapText="1"/>
    </xf>
    <xf numFmtId="0" fontId="4" fillId="0" borderId="1" xfId="0" applyFont="1" applyBorder="1" applyAlignment="1">
      <alignment wrapText="1"/>
    </xf>
    <xf numFmtId="0" fontId="4" fillId="0" borderId="1" xfId="0" applyFont="1" applyBorder="1" applyAlignment="1">
      <alignment horizontal="center" wrapText="1"/>
    </xf>
    <xf numFmtId="0" fontId="4" fillId="0" borderId="1" xfId="0" applyFont="1" applyBorder="1"/>
    <xf numFmtId="3" fontId="3" fillId="3" borderId="1" xfId="0" applyNumberFormat="1" applyFont="1" applyFill="1" applyBorder="1" applyAlignment="1">
      <alignment wrapText="1"/>
    </xf>
    <xf numFmtId="3" fontId="3" fillId="2" borderId="1" xfId="0" applyNumberFormat="1" applyFont="1" applyFill="1" applyBorder="1" applyAlignment="1">
      <alignment wrapText="1"/>
    </xf>
    <xf numFmtId="44" fontId="3" fillId="0" borderId="1" xfId="1" applyFont="1" applyBorder="1" applyAlignment="1">
      <alignment wrapText="1"/>
    </xf>
    <xf numFmtId="164" fontId="3" fillId="2" borderId="1" xfId="1" applyNumberFormat="1" applyFont="1" applyFill="1" applyBorder="1" applyAlignment="1">
      <alignment wrapText="1"/>
    </xf>
    <xf numFmtId="0" fontId="3" fillId="2" borderId="1" xfId="0" applyFont="1" applyFill="1" applyBorder="1" applyAlignment="1">
      <alignment wrapText="1"/>
    </xf>
    <xf numFmtId="164" fontId="3" fillId="0" borderId="0" xfId="1" applyNumberFormat="1" applyFont="1" applyFill="1" applyBorder="1" applyAlignment="1">
      <alignment wrapText="1"/>
    </xf>
    <xf numFmtId="164" fontId="3" fillId="0" borderId="0" xfId="0" applyNumberFormat="1" applyFont="1" applyAlignment="1">
      <alignment wrapText="1"/>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vertical="center" wrapText="1"/>
    </xf>
    <xf numFmtId="165" fontId="3" fillId="0" borderId="1" xfId="0" applyNumberFormat="1" applyFont="1" applyBorder="1" applyAlignment="1">
      <alignment wrapText="1"/>
    </xf>
    <xf numFmtId="0" fontId="4" fillId="4" borderId="1" xfId="0" applyFont="1" applyFill="1" applyBorder="1" applyAlignment="1">
      <alignment horizontal="center" wrapText="1"/>
    </xf>
    <xf numFmtId="44" fontId="3" fillId="4" borderId="1" xfId="1" applyFont="1" applyFill="1" applyBorder="1" applyAlignment="1">
      <alignment wrapText="1"/>
    </xf>
    <xf numFmtId="164" fontId="3" fillId="4" borderId="1" xfId="0" applyNumberFormat="1" applyFont="1" applyFill="1" applyBorder="1" applyAlignment="1">
      <alignment wrapText="1"/>
    </xf>
    <xf numFmtId="3" fontId="3" fillId="4" borderId="1" xfId="0" applyNumberFormat="1" applyFont="1" applyFill="1" applyBorder="1" applyAlignment="1">
      <alignment wrapText="1"/>
    </xf>
    <xf numFmtId="164" fontId="3" fillId="4" borderId="1" xfId="1" applyNumberFormat="1" applyFont="1" applyFill="1" applyBorder="1" applyAlignment="1">
      <alignment wrapText="1"/>
    </xf>
    <xf numFmtId="2" fontId="3" fillId="4" borderId="1" xfId="0" applyNumberFormat="1" applyFont="1" applyFill="1" applyBorder="1" applyAlignment="1">
      <alignment wrapText="1"/>
    </xf>
    <xf numFmtId="0" fontId="8" fillId="0" borderId="0" xfId="0" applyFont="1" applyAlignment="1">
      <alignment vertical="top" wrapText="1"/>
    </xf>
    <xf numFmtId="44" fontId="9" fillId="0" borderId="1" xfId="1" applyFont="1" applyBorder="1" applyAlignment="1">
      <alignment wrapText="1"/>
    </xf>
    <xf numFmtId="0" fontId="8" fillId="0" borderId="0" xfId="0" applyFont="1" applyAlignment="1">
      <alignment horizontal="left" vertical="top" wrapText="1"/>
    </xf>
    <xf numFmtId="0" fontId="5" fillId="0" borderId="0" xfId="0" applyFont="1" applyAlignment="1">
      <alignment horizontal="left" vertical="top" wrapText="1"/>
    </xf>
    <xf numFmtId="0" fontId="3" fillId="3" borderId="0" xfId="0" applyFont="1" applyFill="1" applyAlignment="1">
      <alignment horizontal="left" vertical="top" wrapText="1"/>
    </xf>
    <xf numFmtId="0" fontId="7" fillId="0" borderId="1" xfId="0" applyFont="1" applyBorder="1" applyAlignment="1">
      <alignment horizontal="center" vertical="center" wrapText="1"/>
    </xf>
    <xf numFmtId="0" fontId="6" fillId="0" borderId="0" xfId="0" applyFont="1" applyAlignment="1">
      <alignment horizontal="left" wrapText="1"/>
    </xf>
  </cellXfs>
  <cellStyles count="2">
    <cellStyle name="Currency" xfId="1" builtinId="4"/>
    <cellStyle name="Normal" xfId="0" builtinId="0"/>
  </cellStyles>
  <dxfs count="0"/>
  <tableStyles count="0" defaultTableStyle="TableStyleMedium2" defaultPivotStyle="PivotStyleLight16"/>
  <colors>
    <mruColors>
      <color rgb="FFFFC107"/>
      <color rgb="FFC2EAF6"/>
      <color rgb="FF6DCDEA"/>
      <color rgb="FFF8ED31"/>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1"/>
  <sheetViews>
    <sheetView tabSelected="1" topLeftCell="A21" zoomScaleNormal="100" workbookViewId="0">
      <selection activeCell="F26" sqref="F26"/>
    </sheetView>
  </sheetViews>
  <sheetFormatPr defaultColWidth="9.109375" defaultRowHeight="14.4" x14ac:dyDescent="0.3"/>
  <cols>
    <col min="1" max="1" width="38.44140625" style="1" customWidth="1"/>
    <col min="2" max="2" width="20.44140625" style="1" customWidth="1"/>
    <col min="3" max="3" width="19" style="1" customWidth="1"/>
    <col min="4" max="4" width="12.33203125" style="1" customWidth="1"/>
    <col min="5" max="5" width="46.21875" style="1" customWidth="1"/>
    <col min="6" max="7" width="17.5546875" style="1" customWidth="1"/>
    <col min="8" max="8" width="14.33203125" style="1" customWidth="1"/>
    <col min="9" max="9" width="17.44140625" style="1" customWidth="1"/>
    <col min="10" max="16384" width="9.109375" style="1"/>
  </cols>
  <sheetData>
    <row r="1" spans="1:9" s="2" customFormat="1" ht="17.399999999999999" customHeight="1" x14ac:dyDescent="0.4">
      <c r="A1" s="38" t="s">
        <v>9</v>
      </c>
      <c r="B1" s="38"/>
      <c r="C1" s="38"/>
      <c r="D1" s="38"/>
      <c r="E1" s="6"/>
    </row>
    <row r="2" spans="1:9" s="4" customFormat="1" ht="34.200000000000003" customHeight="1" x14ac:dyDescent="0.3">
      <c r="A2" s="35" t="s">
        <v>8</v>
      </c>
      <c r="B2" s="35"/>
      <c r="C2" s="35"/>
      <c r="D2" s="35"/>
      <c r="E2" s="35"/>
      <c r="F2" s="35"/>
      <c r="G2" s="35"/>
      <c r="H2" s="35"/>
      <c r="I2" s="35"/>
    </row>
    <row r="3" spans="1:9" s="4" customFormat="1" ht="15.6" customHeight="1" x14ac:dyDescent="0.3">
      <c r="A3" s="36" t="s">
        <v>12</v>
      </c>
      <c r="B3" s="36"/>
      <c r="C3" s="36"/>
      <c r="D3" s="36"/>
      <c r="E3" s="36"/>
      <c r="F3" s="36"/>
      <c r="G3" s="36"/>
      <c r="H3" s="36"/>
      <c r="I3" s="36"/>
    </row>
    <row r="4" spans="1:9" ht="15.6" x14ac:dyDescent="0.35">
      <c r="A4" s="5"/>
      <c r="B4" s="5"/>
      <c r="C4" s="5"/>
      <c r="D4" s="5"/>
      <c r="E4" s="5"/>
    </row>
    <row r="5" spans="1:9" s="3" customFormat="1" ht="37.799999999999997" customHeight="1" x14ac:dyDescent="0.35">
      <c r="A5" s="37" t="s">
        <v>11</v>
      </c>
      <c r="B5" s="37"/>
      <c r="C5" s="37"/>
      <c r="D5" s="7"/>
      <c r="E5" s="37" t="s">
        <v>14</v>
      </c>
      <c r="F5" s="37"/>
      <c r="G5" s="37"/>
      <c r="H5" s="37"/>
      <c r="I5" s="37"/>
    </row>
    <row r="6" spans="1:9" ht="15.6" x14ac:dyDescent="0.35">
      <c r="A6" s="12" t="s">
        <v>13</v>
      </c>
      <c r="B6" s="10">
        <v>10000</v>
      </c>
      <c r="C6" s="9"/>
      <c r="D6" s="5"/>
      <c r="E6" s="14" t="s">
        <v>17</v>
      </c>
      <c r="F6" s="15">
        <v>10000</v>
      </c>
      <c r="G6" s="16"/>
      <c r="H6" s="16"/>
      <c r="I6" s="9"/>
    </row>
    <row r="7" spans="1:9" ht="31.2" customHeight="1" x14ac:dyDescent="0.35">
      <c r="A7" s="9"/>
      <c r="B7" s="13" t="s">
        <v>10</v>
      </c>
      <c r="C7" s="26" t="s">
        <v>22</v>
      </c>
      <c r="D7" s="5"/>
      <c r="E7" s="9"/>
      <c r="F7" s="22" t="s">
        <v>15</v>
      </c>
      <c r="G7" s="26" t="s">
        <v>22</v>
      </c>
      <c r="H7" s="22" t="s">
        <v>16</v>
      </c>
      <c r="I7" s="26" t="s">
        <v>22</v>
      </c>
    </row>
    <row r="8" spans="1:9" ht="15.6" x14ac:dyDescent="0.35">
      <c r="A8" s="9" t="s">
        <v>6</v>
      </c>
      <c r="B8" s="9">
        <v>1.7</v>
      </c>
      <c r="C8" s="27">
        <f>(B6/100000)*B8</f>
        <v>0.17</v>
      </c>
      <c r="D8" s="5"/>
      <c r="E8" s="9" t="s">
        <v>3</v>
      </c>
      <c r="F8" s="25">
        <v>0.80400000000000005</v>
      </c>
      <c r="G8" s="29">
        <f>F6*F8</f>
        <v>8040.0000000000009</v>
      </c>
      <c r="H8" s="25">
        <v>0.19600000000000001</v>
      </c>
      <c r="I8" s="29">
        <f>F6*H8</f>
        <v>1960</v>
      </c>
    </row>
    <row r="9" spans="1:9" ht="15.6" customHeight="1" x14ac:dyDescent="0.35">
      <c r="A9" s="9" t="s">
        <v>0</v>
      </c>
      <c r="B9" s="11">
        <v>86732</v>
      </c>
      <c r="C9" s="28">
        <f>(B6/100000)*B9</f>
        <v>8673.2000000000007</v>
      </c>
      <c r="D9" s="5"/>
      <c r="E9" s="9" t="s">
        <v>4</v>
      </c>
      <c r="F9" s="17">
        <v>34.64</v>
      </c>
      <c r="G9" s="30">
        <f>G8*F9</f>
        <v>278505.60000000003</v>
      </c>
      <c r="H9" s="17">
        <v>108.35</v>
      </c>
      <c r="I9" s="30">
        <f>I8*H9</f>
        <v>212366</v>
      </c>
    </row>
    <row r="10" spans="1:9" ht="15.6" x14ac:dyDescent="0.35">
      <c r="A10" s="9" t="s">
        <v>1</v>
      </c>
      <c r="B10" s="11">
        <v>1240</v>
      </c>
      <c r="C10" s="28">
        <f>(B6/100000)*B10</f>
        <v>124</v>
      </c>
      <c r="D10" s="5"/>
      <c r="E10" s="9"/>
      <c r="F10" s="17"/>
      <c r="G10" s="18"/>
      <c r="H10" s="17"/>
      <c r="I10" s="18"/>
    </row>
    <row r="11" spans="1:9" ht="32.4" customHeight="1" x14ac:dyDescent="0.35">
      <c r="A11" s="9" t="s">
        <v>2</v>
      </c>
      <c r="B11" s="11">
        <v>2879</v>
      </c>
      <c r="C11" s="28">
        <f>(B6/100000)*B11</f>
        <v>287.90000000000003</v>
      </c>
      <c r="D11" s="5"/>
      <c r="E11" s="9"/>
      <c r="F11" s="22" t="s">
        <v>10</v>
      </c>
      <c r="G11" s="26" t="s">
        <v>22</v>
      </c>
      <c r="H11" s="17"/>
      <c r="I11" s="17"/>
    </row>
    <row r="12" spans="1:9" ht="15.6" x14ac:dyDescent="0.35">
      <c r="A12" s="9" t="s">
        <v>7</v>
      </c>
      <c r="B12" s="11">
        <v>16907</v>
      </c>
      <c r="C12" s="28">
        <f>(B6/100000)*B12</f>
        <v>1690.7</v>
      </c>
      <c r="D12" s="5"/>
      <c r="E12" s="9" t="s">
        <v>5</v>
      </c>
      <c r="F12" s="9"/>
      <c r="G12" s="30">
        <f>G9+I9</f>
        <v>490871.60000000003</v>
      </c>
      <c r="H12" s="17"/>
      <c r="I12" s="17"/>
    </row>
    <row r="13" spans="1:9" ht="15.6" x14ac:dyDescent="0.35">
      <c r="A13" s="5"/>
      <c r="B13" s="8"/>
      <c r="C13" s="21"/>
      <c r="D13" s="5"/>
      <c r="E13" s="19" t="s">
        <v>6</v>
      </c>
      <c r="F13" s="9">
        <v>0.94</v>
      </c>
      <c r="G13" s="31">
        <f>(G12/100000)*F13</f>
        <v>4.61419304</v>
      </c>
      <c r="H13" s="33"/>
      <c r="I13" s="17"/>
    </row>
    <row r="14" spans="1:9" ht="15.6" x14ac:dyDescent="0.35">
      <c r="A14" s="5"/>
      <c r="B14" s="8"/>
      <c r="C14" s="21"/>
      <c r="D14" s="5"/>
      <c r="E14" s="9" t="s">
        <v>0</v>
      </c>
      <c r="F14" s="11">
        <v>50418</v>
      </c>
      <c r="G14" s="30">
        <f>(G12/100000)*F14</f>
        <v>247487.64328799999</v>
      </c>
      <c r="H14" s="9"/>
      <c r="I14" s="9"/>
    </row>
    <row r="15" spans="1:9" ht="15.6" x14ac:dyDescent="0.35">
      <c r="A15" s="5"/>
      <c r="B15" s="8"/>
      <c r="C15" s="21"/>
      <c r="D15" s="5"/>
      <c r="E15" s="9" t="s">
        <v>1</v>
      </c>
      <c r="F15" s="11">
        <v>3532</v>
      </c>
      <c r="G15" s="30">
        <f>(G12/100000)*F15</f>
        <v>17337.584912000002</v>
      </c>
      <c r="H15" s="9"/>
      <c r="I15" s="9"/>
    </row>
    <row r="16" spans="1:9" ht="15.6" x14ac:dyDescent="0.35">
      <c r="A16" s="5"/>
      <c r="B16" s="8"/>
      <c r="C16" s="21"/>
      <c r="D16" s="5"/>
      <c r="E16" s="9" t="s">
        <v>2</v>
      </c>
      <c r="F16" s="11">
        <v>7794</v>
      </c>
      <c r="G16" s="30">
        <f>(G12/100000)*F16</f>
        <v>38258.532504000003</v>
      </c>
      <c r="H16" s="9"/>
      <c r="I16" s="9"/>
    </row>
    <row r="17" spans="1:9" ht="15.6" x14ac:dyDescent="0.35">
      <c r="A17" s="5"/>
      <c r="B17" s="20"/>
      <c r="C17" s="21"/>
      <c r="D17" s="5"/>
      <c r="E17" s="9" t="s">
        <v>7</v>
      </c>
      <c r="F17" s="11">
        <v>7558</v>
      </c>
      <c r="G17" s="30">
        <f>(G12/100000)*F17</f>
        <v>37100.075528000001</v>
      </c>
      <c r="H17" s="9"/>
      <c r="I17" s="9"/>
    </row>
    <row r="18" spans="1:9" ht="15.6" x14ac:dyDescent="0.3">
      <c r="A18" s="24"/>
      <c r="B18" s="24"/>
      <c r="C18" s="24"/>
      <c r="D18" s="24"/>
      <c r="E18" s="24"/>
    </row>
    <row r="19" spans="1:9" ht="15.6" x14ac:dyDescent="0.35">
      <c r="A19" s="5"/>
      <c r="B19" s="23"/>
      <c r="C19" s="23"/>
      <c r="D19" s="23"/>
      <c r="E19" s="23"/>
    </row>
    <row r="20" spans="1:9" ht="16.2" customHeight="1" x14ac:dyDescent="0.4">
      <c r="A20" s="38" t="s">
        <v>18</v>
      </c>
      <c r="B20" s="38"/>
      <c r="C20" s="38"/>
      <c r="D20" s="38"/>
      <c r="E20" s="38"/>
      <c r="F20" s="2"/>
      <c r="G20" s="2"/>
      <c r="H20" s="2"/>
      <c r="I20" s="2"/>
    </row>
    <row r="21" spans="1:9" ht="36" customHeight="1" x14ac:dyDescent="0.3">
      <c r="A21" s="35" t="s">
        <v>19</v>
      </c>
      <c r="B21" s="35"/>
      <c r="C21" s="35"/>
      <c r="D21" s="35"/>
      <c r="E21" s="35"/>
      <c r="F21" s="35"/>
      <c r="G21" s="35"/>
      <c r="H21" s="35"/>
      <c r="I21" s="35"/>
    </row>
    <row r="22" spans="1:9" ht="15.6" x14ac:dyDescent="0.3">
      <c r="A22" s="36" t="s">
        <v>12</v>
      </c>
      <c r="B22" s="36"/>
      <c r="C22" s="36"/>
      <c r="D22" s="36"/>
      <c r="E22" s="36"/>
      <c r="F22" s="36"/>
      <c r="G22" s="36"/>
      <c r="H22" s="36"/>
      <c r="I22" s="36"/>
    </row>
    <row r="23" spans="1:9" ht="15.6" x14ac:dyDescent="0.35">
      <c r="A23" s="5"/>
      <c r="B23" s="5"/>
      <c r="C23" s="5"/>
      <c r="D23" s="5"/>
      <c r="E23" s="5"/>
    </row>
    <row r="24" spans="1:9" ht="48" customHeight="1" x14ac:dyDescent="0.35">
      <c r="A24" s="37" t="s">
        <v>20</v>
      </c>
      <c r="B24" s="37"/>
      <c r="C24" s="37"/>
      <c r="D24" s="7"/>
      <c r="E24" s="37" t="s">
        <v>14</v>
      </c>
      <c r="F24" s="37"/>
      <c r="G24" s="37"/>
      <c r="H24" s="37"/>
      <c r="I24" s="37"/>
    </row>
    <row r="25" spans="1:9" ht="15.6" x14ac:dyDescent="0.35">
      <c r="A25" s="12" t="s">
        <v>13</v>
      </c>
      <c r="B25" s="10">
        <v>10000</v>
      </c>
      <c r="C25" s="9"/>
      <c r="D25" s="5"/>
      <c r="E25" s="14" t="s">
        <v>17</v>
      </c>
      <c r="F25" s="15">
        <v>10000</v>
      </c>
      <c r="G25" s="16"/>
      <c r="H25" s="16"/>
      <c r="I25" s="9"/>
    </row>
    <row r="26" spans="1:9" ht="32.4" customHeight="1" x14ac:dyDescent="0.35">
      <c r="A26" s="9"/>
      <c r="B26" s="13" t="s">
        <v>10</v>
      </c>
      <c r="C26" s="26" t="s">
        <v>22</v>
      </c>
      <c r="D26" s="5"/>
      <c r="E26" s="9"/>
      <c r="F26" s="22" t="s">
        <v>15</v>
      </c>
      <c r="G26" s="26" t="s">
        <v>22</v>
      </c>
      <c r="H26" s="22" t="s">
        <v>16</v>
      </c>
      <c r="I26" s="26" t="s">
        <v>22</v>
      </c>
    </row>
    <row r="27" spans="1:9" ht="15.6" x14ac:dyDescent="0.35">
      <c r="A27" s="9" t="s">
        <v>6</v>
      </c>
      <c r="B27" s="9">
        <v>1.47</v>
      </c>
      <c r="C27" s="27">
        <f>(B25/100000)*B27</f>
        <v>0.14699999999999999</v>
      </c>
      <c r="D27" s="5"/>
      <c r="E27" s="9" t="s">
        <v>3</v>
      </c>
      <c r="F27" s="25">
        <v>0.85299999999999998</v>
      </c>
      <c r="G27" s="29">
        <f>F25*F27</f>
        <v>8530</v>
      </c>
      <c r="H27" s="25">
        <v>0.14699999999999999</v>
      </c>
      <c r="I27" s="29">
        <f>F25*H27</f>
        <v>1470</v>
      </c>
    </row>
    <row r="28" spans="1:9" ht="16.2" customHeight="1" x14ac:dyDescent="0.35">
      <c r="A28" s="9" t="s">
        <v>0</v>
      </c>
      <c r="B28" s="11">
        <v>81990</v>
      </c>
      <c r="C28" s="28">
        <f>(B25/100000)*B28</f>
        <v>8199</v>
      </c>
      <c r="D28" s="5"/>
      <c r="E28" s="9" t="s">
        <v>4</v>
      </c>
      <c r="F28" s="17">
        <v>37.99</v>
      </c>
      <c r="G28" s="30">
        <f>G27*F28</f>
        <v>324054.7</v>
      </c>
      <c r="H28" s="17">
        <v>90.75</v>
      </c>
      <c r="I28" s="30">
        <f>I27*H28</f>
        <v>133402.5</v>
      </c>
    </row>
    <row r="29" spans="1:9" ht="15.6" x14ac:dyDescent="0.35">
      <c r="A29" s="9" t="s">
        <v>1</v>
      </c>
      <c r="B29" s="11">
        <v>1388</v>
      </c>
      <c r="C29" s="28">
        <f>(B25/100000)*B29</f>
        <v>138.80000000000001</v>
      </c>
      <c r="D29" s="5"/>
      <c r="E29" s="9"/>
      <c r="F29" s="17"/>
      <c r="G29" s="18"/>
      <c r="H29" s="17"/>
      <c r="I29" s="18"/>
    </row>
    <row r="30" spans="1:9" ht="32.4" customHeight="1" x14ac:dyDescent="0.35">
      <c r="A30" s="9" t="s">
        <v>2</v>
      </c>
      <c r="B30" s="11">
        <v>3253</v>
      </c>
      <c r="C30" s="28">
        <f>(B25/100000)*B30</f>
        <v>325.3</v>
      </c>
      <c r="D30" s="5"/>
      <c r="E30" s="9"/>
      <c r="F30" s="22" t="s">
        <v>10</v>
      </c>
      <c r="G30" s="26" t="s">
        <v>22</v>
      </c>
      <c r="H30" s="17"/>
      <c r="I30" s="17"/>
    </row>
    <row r="31" spans="1:9" ht="15.6" x14ac:dyDescent="0.35">
      <c r="A31" s="9" t="s">
        <v>7</v>
      </c>
      <c r="B31" s="11">
        <v>16480</v>
      </c>
      <c r="C31" s="28">
        <f>(B25/100000)*B31</f>
        <v>1648</v>
      </c>
      <c r="D31" s="5"/>
      <c r="E31" s="9" t="s">
        <v>5</v>
      </c>
      <c r="F31" s="9"/>
      <c r="G31" s="30">
        <f>G28+I28</f>
        <v>457457.2</v>
      </c>
      <c r="H31" s="17"/>
      <c r="I31" s="17"/>
    </row>
    <row r="32" spans="1:9" ht="15.6" x14ac:dyDescent="0.35">
      <c r="A32" s="5"/>
      <c r="B32" s="8"/>
      <c r="C32" s="21"/>
      <c r="D32" s="5"/>
      <c r="E32" s="19" t="s">
        <v>6</v>
      </c>
      <c r="F32" s="9">
        <v>0.94</v>
      </c>
      <c r="G32" s="31">
        <f>(G31/100000)*F32</f>
        <v>4.3000976799999995</v>
      </c>
      <c r="H32" s="17"/>
      <c r="I32" s="17"/>
    </row>
    <row r="33" spans="1:9" ht="15.6" customHeight="1" x14ac:dyDescent="0.35">
      <c r="A33" s="32"/>
      <c r="B33" s="32"/>
      <c r="C33" s="32"/>
      <c r="D33" s="5"/>
      <c r="E33" s="9" t="s">
        <v>0</v>
      </c>
      <c r="F33" s="11">
        <v>50521</v>
      </c>
      <c r="G33" s="30">
        <f>(G31/100000)*F33</f>
        <v>231111.95201199999</v>
      </c>
      <c r="H33" s="9"/>
      <c r="I33" s="9"/>
    </row>
    <row r="34" spans="1:9" ht="18" customHeight="1" x14ac:dyDescent="0.35">
      <c r="A34" s="34" t="s">
        <v>21</v>
      </c>
      <c r="B34" s="34"/>
      <c r="C34" s="34"/>
      <c r="D34" s="5"/>
      <c r="E34" s="9" t="s">
        <v>1</v>
      </c>
      <c r="F34" s="11">
        <v>3402</v>
      </c>
      <c r="G34" s="30">
        <f>(G31/100000)*F34</f>
        <v>15562.693943999999</v>
      </c>
      <c r="H34" s="9"/>
      <c r="I34" s="9"/>
    </row>
    <row r="35" spans="1:9" ht="15.6" x14ac:dyDescent="0.35">
      <c r="A35" s="34"/>
      <c r="B35" s="34"/>
      <c r="C35" s="34"/>
      <c r="D35" s="5"/>
      <c r="E35" s="9" t="s">
        <v>2</v>
      </c>
      <c r="F35" s="11">
        <v>7515</v>
      </c>
      <c r="G35" s="30">
        <f>(G31/100000)*F35</f>
        <v>34377.908579999996</v>
      </c>
      <c r="H35" s="9"/>
      <c r="I35" s="9"/>
    </row>
    <row r="36" spans="1:9" ht="15.6" x14ac:dyDescent="0.35">
      <c r="A36" s="34"/>
      <c r="B36" s="34"/>
      <c r="C36" s="34"/>
      <c r="D36" s="5"/>
      <c r="E36" s="9" t="s">
        <v>7</v>
      </c>
      <c r="F36" s="11">
        <v>7610</v>
      </c>
      <c r="G36" s="30">
        <f>(G31/100000)*F36</f>
        <v>34812.492919999997</v>
      </c>
      <c r="H36" s="9"/>
      <c r="I36" s="9"/>
    </row>
    <row r="38" spans="1:9" x14ac:dyDescent="0.3">
      <c r="A38" s="34" t="s">
        <v>23</v>
      </c>
      <c r="B38" s="34"/>
      <c r="C38" s="34"/>
    </row>
    <row r="39" spans="1:9" ht="14.4" customHeight="1" x14ac:dyDescent="0.3">
      <c r="A39" s="34"/>
      <c r="B39" s="34"/>
      <c r="C39" s="34"/>
    </row>
    <row r="40" spans="1:9" ht="14.4" customHeight="1" x14ac:dyDescent="0.3">
      <c r="A40" s="34"/>
      <c r="B40" s="34"/>
      <c r="C40" s="34"/>
    </row>
    <row r="41" spans="1:9" ht="10.8" customHeight="1" x14ac:dyDescent="0.3">
      <c r="A41" s="34"/>
      <c r="B41" s="34"/>
      <c r="C41" s="34"/>
    </row>
  </sheetData>
  <mergeCells count="12">
    <mergeCell ref="A38:C41"/>
    <mergeCell ref="A34:C36"/>
    <mergeCell ref="A20:E20"/>
    <mergeCell ref="A5:C5"/>
    <mergeCell ref="E5:I5"/>
    <mergeCell ref="A2:I2"/>
    <mergeCell ref="A3:I3"/>
    <mergeCell ref="A1:D1"/>
    <mergeCell ref="A21:I21"/>
    <mergeCell ref="A22:I22"/>
    <mergeCell ref="A24:C24"/>
    <mergeCell ref="E24:I24"/>
  </mergeCells>
  <pageMargins left="0.7" right="0.7" top="0.75" bottom="0.75" header="0.3" footer="0.3"/>
  <pageSetup scale="86"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3CFEC97ADBB14184929858DBB8E636" ma:contentTypeVersion="15" ma:contentTypeDescription="Create a new document." ma:contentTypeScope="" ma:versionID="448ddc0ed05e6e942829558c134c6891">
  <xsd:schema xmlns:xsd="http://www.w3.org/2001/XMLSchema" xmlns:xs="http://www.w3.org/2001/XMLSchema" xmlns:p="http://schemas.microsoft.com/office/2006/metadata/properties" xmlns:ns2="02ad4316-168b-4f06-8a4c-526822e7868d" xmlns:ns3="683aa86e-30f8-4cfb-ab44-db3e68ae5449" targetNamespace="http://schemas.microsoft.com/office/2006/metadata/properties" ma:root="true" ma:fieldsID="7241e3bc7d8f75486487732bfd6aece5" ns2:_="" ns3:_="">
    <xsd:import namespace="02ad4316-168b-4f06-8a4c-526822e7868d"/>
    <xsd:import namespace="683aa86e-30f8-4cfb-ab44-db3e68ae544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Location" minOccurs="0"/>
                <xsd:element ref="ns2:MediaServiceGenerationTime" minOccurs="0"/>
                <xsd:element ref="ns2:MediaServiceEventHashCode" minOccurs="0"/>
                <xsd:element ref="ns2:MediaServiceAutoTags" minOccurs="0"/>
                <xsd:element ref="ns2:MediaServiceOCR"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ad4316-168b-4f06-8a4c-526822e786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f5132f65-3f16-4ed5-aad9-a4730df2f0f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3aa86e-30f8-4cfb-ab44-db3e68ae544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7b191028-39b5-4c33-a5a9-1bb53dc77423}" ma:internalName="TaxCatchAll" ma:showField="CatchAllData" ma:web="683aa86e-30f8-4cfb-ab44-db3e68ae544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83aa86e-30f8-4cfb-ab44-db3e68ae5449" xsi:nil="true"/>
    <lcf76f155ced4ddcb4097134ff3c332f xmlns="02ad4316-168b-4f06-8a4c-526822e7868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954E668-E554-43BA-9522-994D99C63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ad4316-168b-4f06-8a4c-526822e7868d"/>
    <ds:schemaRef ds:uri="683aa86e-30f8-4cfb-ab44-db3e68ae54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64F623-1755-4099-A13B-643B70619175}">
  <ds:schemaRefs>
    <ds:schemaRef ds:uri="http://schemas.microsoft.com/sharepoint/v3/contenttype/forms"/>
  </ds:schemaRefs>
</ds:datastoreItem>
</file>

<file path=customXml/itemProps3.xml><?xml version="1.0" encoding="utf-8"?>
<ds:datastoreItem xmlns:ds="http://schemas.openxmlformats.org/officeDocument/2006/customXml" ds:itemID="{311E9747-EEBE-4FA2-AD5B-540331A9FFD3}">
  <ds:schemaRefs>
    <ds:schemaRef ds:uri="http://schemas.microsoft.com/office/2006/metadata/properties"/>
    <ds:schemaRef ds:uri="http://schemas.microsoft.com/office/infopath/2007/PartnerControls"/>
    <ds:schemaRef ds:uri="683aa86e-30f8-4cfb-ab44-db3e68ae5449"/>
    <ds:schemaRef ds:uri="02ad4316-168b-4f06-8a4c-526822e7868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City of Boulder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Click, Lauren</dc:creator>
  <cp:lastModifiedBy>Stamm, Manette</cp:lastModifiedBy>
  <cp:lastPrinted>2017-08-23T18:24:27Z</cp:lastPrinted>
  <dcterms:created xsi:type="dcterms:W3CDTF">2017-08-22T15:26:08Z</dcterms:created>
  <dcterms:modified xsi:type="dcterms:W3CDTF">2023-12-22T18:21:48Z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0x010100D83CFEC97ADBB14184929858DBB8E636</vt:lpwstr>
  </property>
  <property fmtid="{D5CDD505-2E9C-101B-9397-08002B2CF9AE}" pid="3" name="MediaServiceImageTags">
    <vt:lpwstr/>
  </property>
</Properties>
</file>